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ькулятор" sheetId="1" state="visible" r:id="rId3"/>
    <sheet name="По помещениям" sheetId="2" state="visible" r:id="rId4"/>
    <sheet name="Справка" sheetId="3" state="visible" r:id="rId5"/>
  </sheets>
  <definedNames>
    <definedName function="false" hidden="false" localSheetId="0" name="_xlnm.Print_Area" vbProcedure="false">Калькулятор!$A$1:$G$45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6" authorId="0">
      <text>
        <r>
          <rPr>
            <sz val="10"/>
            <rFont val="Arial"/>
            <family val="2"/>
          </rPr>
          <t xml:space="preserve">Условное значение из примера в статье. Замените нормой из инструкции.</t>
        </r>
      </text>
    </comment>
    <comment ref="D26" authorId="0">
      <text>
        <r>
          <rPr>
            <sz val="10"/>
            <rFont val="Arial"/>
            <family val="2"/>
          </rPr>
          <t xml:space="preserve">Условное значение из примера в статье. Замените пропорцией из инструкции.</t>
        </r>
      </text>
    </comment>
  </commentList>
</comments>
</file>

<file path=xl/sharedStrings.xml><?xml version="1.0" encoding="utf-8"?>
<sst xmlns="http://schemas.openxmlformats.org/spreadsheetml/2006/main" count="116" uniqueCount="100">
  <si>
    <t xml:space="preserve">Калькулятор расхода концентрата</t>
  </si>
  <si>
    <t xml:space="preserve">Рабочий раствор и количество концентрата по формулам из статьи блога dezea.ru</t>
  </si>
  <si>
    <t xml:space="preserve">Жёлтые ячейки с синими цифрами заполняете вы. Серые и тёмные считаются автоматически. Все значения в примере условные: реальные нормы и концентрации берите только из инструкции к препарату.</t>
  </si>
  <si>
    <t xml:space="preserve">1. Площадь обработки</t>
  </si>
  <si>
    <t xml:space="preserve">Впитывающие поверхности (бетон, штукатурка, дерево, обои)</t>
  </si>
  <si>
    <t xml:space="preserve">м²</t>
  </si>
  <si>
    <t xml:space="preserve">Замер на объекте: пол, плинтусы, низ стен, места за мебелью</t>
  </si>
  <si>
    <t xml:space="preserve">Невпитывающие поверхности (кафель, краска, пластик, металл)</t>
  </si>
  <si>
    <t xml:space="preserve">Замер на объекте</t>
  </si>
  <si>
    <t xml:space="preserve">Общая площадь обработки</t>
  </si>
  <si>
    <t xml:space="preserve">Сумма двух строк выше</t>
  </si>
  <si>
    <t xml:space="preserve">2. Норма расхода рабочего раствора</t>
  </si>
  <si>
    <t xml:space="preserve">Норма для впитывающих поверхностей</t>
  </si>
  <si>
    <t xml:space="preserve">мл/м²</t>
  </si>
  <si>
    <t xml:space="preserve">Из инструкции к препарату</t>
  </si>
  <si>
    <t xml:space="preserve">Норма для невпитывающих поверхностей</t>
  </si>
  <si>
    <t xml:space="preserve">Объём рабочего раствора</t>
  </si>
  <si>
    <t xml:space="preserve">л</t>
  </si>
  <si>
    <t xml:space="preserve">Формула 1: V = (S впит × N впит + S невпит × N невпит) / 1000</t>
  </si>
  <si>
    <t xml:space="preserve">Запас на остаток в баке и шланге</t>
  </si>
  <si>
    <t xml:space="preserve">%</t>
  </si>
  <si>
    <t xml:space="preserve">Зависит от оборудования; в примере условно 10%</t>
  </si>
  <si>
    <t xml:space="preserve">Объём с запасом</t>
  </si>
  <si>
    <t xml:space="preserve">V × (1 + запас)</t>
  </si>
  <si>
    <t xml:space="preserve">Округлять объём вверх до</t>
  </si>
  <si>
    <t xml:space="preserve">Удобный шаг для мерной посуды: 0,5 или 1 л. 0 — не округлять</t>
  </si>
  <si>
    <t xml:space="preserve">Объём раствора к приготовлению</t>
  </si>
  <si>
    <t xml:space="preserve">Столько раствора готовим</t>
  </si>
  <si>
    <t xml:space="preserve">3. Концентрация — выберите способ, указанный в инструкции</t>
  </si>
  <si>
    <t xml:space="preserve">Способ расчёта</t>
  </si>
  <si>
    <t xml:space="preserve">Пропорция мл/л</t>
  </si>
  <si>
    <t xml:space="preserve">Выберите из списка: как в инструкции задана концентрация</t>
  </si>
  <si>
    <t xml:space="preserve">Пропорция: концентрата на 1 литр воды</t>
  </si>
  <si>
    <t xml:space="preserve">мл/л</t>
  </si>
  <si>
    <t xml:space="preserve">Для способа «Пропорция мл/л»</t>
  </si>
  <si>
    <t xml:space="preserve">Требуемая концентрация раствора по ДВ</t>
  </si>
  <si>
    <t xml:space="preserve">Для способа «% по ДВ»</t>
  </si>
  <si>
    <t xml:space="preserve">Содержание ДВ в концентрате</t>
  </si>
  <si>
    <t xml:space="preserve">С этикетки / из инструкции. Для способа «% по ДВ»</t>
  </si>
  <si>
    <t xml:space="preserve">Концентрация раствора по препарату</t>
  </si>
  <si>
    <t xml:space="preserve">Для способа «% по препарату»</t>
  </si>
  <si>
    <t xml:space="preserve">4. Результат</t>
  </si>
  <si>
    <t xml:space="preserve">Концентрат</t>
  </si>
  <si>
    <t xml:space="preserve">мл</t>
  </si>
  <si>
    <t xml:space="preserve">Формула 2 по выбранному способу</t>
  </si>
  <si>
    <t xml:space="preserve">Вода</t>
  </si>
  <si>
    <t xml:space="preserve">Объём раствора минус концентрат</t>
  </si>
  <si>
    <t xml:space="preserve">Готовый рабочий раствор</t>
  </si>
  <si>
    <t xml:space="preserve">Проверка: концентрат + вода</t>
  </si>
  <si>
    <t xml:space="preserve">Проверка: оба способа на тех же данных</t>
  </si>
  <si>
    <t xml:space="preserve">По пропорции (мл/л)</t>
  </si>
  <si>
    <t xml:space="preserve">V раствора (л) × P (мл/л)</t>
  </si>
  <si>
    <t xml:space="preserve">По содержанию ДВ</t>
  </si>
  <si>
    <t xml:space="preserve">V раствора × C раствора / C концентрата</t>
  </si>
  <si>
    <t xml:space="preserve">По % препарата</t>
  </si>
  <si>
    <t xml:space="preserve">V раствора × C / 100</t>
  </si>
  <si>
    <t xml:space="preserve">Важно. Не превышайте концентрацию из инструкции: запас закладывается в объём раствора, а не в его крепость. Не путайте проценты по ДВ и по препарату — ошибка даёт расхождение в разы. Готовьте столько раствора, сколько используете за смену. Препараты «только для специалистов» в жилых помещениях применяет профессиональный дезинфектор.</t>
  </si>
  <si>
    <t xml:space="preserve">dezea.ru — профессиональные средства от насекомых и грызунов</t>
  </si>
  <si>
    <t xml:space="preserve">Расчёт по помещениям</t>
  </si>
  <si>
    <t xml:space="preserve">Нормы берутся с листа «Калькулятор». Заполните площади по каждому помещению</t>
  </si>
  <si>
    <t xml:space="preserve">№</t>
  </si>
  <si>
    <t xml:space="preserve">Помещение</t>
  </si>
  <si>
    <t xml:space="preserve">Впитывающие, м²</t>
  </si>
  <si>
    <t xml:space="preserve">Невпитывающие, м²</t>
  </si>
  <si>
    <t xml:space="preserve">Раствор, л</t>
  </si>
  <si>
    <t xml:space="preserve">Концентрат, мл</t>
  </si>
  <si>
    <t xml:space="preserve">Склад, зона А</t>
  </si>
  <si>
    <t xml:space="preserve">Склад, зона Б</t>
  </si>
  <si>
    <t xml:space="preserve">Итого</t>
  </si>
  <si>
    <t xml:space="preserve">С запасом и округлением, л</t>
  </si>
  <si>
    <t xml:space="preserve">Строки 1–2 — условный пример, замените своими данными. Запас и шаг округления — с листа «Калькулятор».</t>
  </si>
  <si>
    <t xml:space="preserve">Формулы и подсказки</t>
  </si>
  <si>
    <t xml:space="preserve">Как устроен расчёт</t>
  </si>
  <si>
    <t xml:space="preserve">ФОРМУЛЫ</t>
  </si>
  <si>
    <t xml:space="preserve">V (л) = S (м²) × N (мл/м²) / 1000</t>
  </si>
  <si>
    <t xml:space="preserve">Разные поверхности</t>
  </si>
  <si>
    <t xml:space="preserve">V = (S впит × N впит + S невпит × N невпит) / 1000</t>
  </si>
  <si>
    <t xml:space="preserve">Концентрат по пропорции</t>
  </si>
  <si>
    <t xml:space="preserve">V концентрата (мл) = V раствора (л) × P (мл/л)</t>
  </si>
  <si>
    <t xml:space="preserve">Концентрат по ДВ</t>
  </si>
  <si>
    <t xml:space="preserve">V концентрата = V раствора × C раствора / C концентрата</t>
  </si>
  <si>
    <t xml:space="preserve">Концентрат по % препарата</t>
  </si>
  <si>
    <t xml:space="preserve">V концентрата = V раствора × C / 100</t>
  </si>
  <si>
    <t xml:space="preserve">ПОВЕРХНОСТИ</t>
  </si>
  <si>
    <t xml:space="preserve">Впитывающие</t>
  </si>
  <si>
    <t xml:space="preserve">Необработанное дерево, бетон, штукатурка, обои, ткань, картон — норма обычно выше</t>
  </si>
  <si>
    <t xml:space="preserve">Невпитывающие</t>
  </si>
  <si>
    <t xml:space="preserve">Кафель, масляная краска, пластик, металл, ламинат</t>
  </si>
  <si>
    <t xml:space="preserve">ТИПИЧНЫЕ ОШИБКИ</t>
  </si>
  <si>
    <t xml:space="preserve">Считать по площади пола</t>
  </si>
  <si>
    <t xml:space="preserve">Обрабатываемая площадь — плинтусы, стыки, низ стен, места за мебелью</t>
  </si>
  <si>
    <t xml:space="preserve">Игнорировать тип поверхности</t>
  </si>
  <si>
    <t xml:space="preserve">На бетоне и дереве раствора не хватит, обработка будет неравномерной</t>
  </si>
  <si>
    <t xml:space="preserve">Путать % по ДВ и по препарату</t>
  </si>
  <si>
    <t xml:space="preserve">Расхождение в разы — проверьте, к чему относится процент в инструкции</t>
  </si>
  <si>
    <t xml:space="preserve">«Добавить для надёжности»</t>
  </si>
  <si>
    <t xml:space="preserve">Превышать концентрацию нельзя. Запас — в объёме, а не в крепости раствора</t>
  </si>
  <si>
    <t xml:space="preserve">Готовить раствор впрок</t>
  </si>
  <si>
    <t xml:space="preserve">Срок годности рабочего раствора — по инструкции; разводите на одну смену</t>
  </si>
  <si>
    <t xml:space="preserve">Подробно — в статье блога dezea.ru «Как рассчитать норму расхода концентрата».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</si>
</sst>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"/>
    <numFmt numFmtId="166" formatCode="#,##0"/>
    <numFmt numFmtId="167" formatCode="#,##0.00"/>
    <numFmt numFmtId="168" formatCode="0%"/>
    <numFmt numFmtId="169" formatCode="0.0"/>
    <numFmt numFmtId="170" formatCode="0.000%"/>
    <numFmt numFmtId="171" formatCode="0.0%"/>
    <numFmt numFmtId="172" formatCode="0.0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EFDDD"/>
      <name val="Arial"/>
      <family val="0"/>
      <charset val="1"/>
    </font>
    <font>
      <sz val="10"/>
      <color rgb="FFD8D2B8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11"/>
      <color rgb="FF0E0705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6B6B6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222222"/>
      <name val="Arial"/>
      <family val="0"/>
      <charset val="1"/>
    </font>
    <font>
      <b val="true"/>
      <sz val="12"/>
      <color rgb="FFFFB100"/>
      <name val="Arial"/>
      <family val="0"/>
      <charset val="1"/>
    </font>
    <font>
      <sz val="9"/>
      <color rgb="FF7A2E00"/>
      <name val="Arial"/>
      <family val="0"/>
      <charset val="1"/>
    </font>
    <font>
      <b val="true"/>
      <sz val="9"/>
      <color rgb="FF6B6B6B"/>
      <name val="Arial"/>
      <family val="0"/>
      <charset val="1"/>
    </font>
    <font>
      <sz val="10"/>
      <name val="Arial"/>
      <family val="2"/>
    </font>
    <font>
      <b val="true"/>
      <sz val="10"/>
      <color rgb="FFFEFDD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B100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0E0705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0705"/>
        <bgColor rgb="FF000000"/>
      </patternFill>
    </fill>
    <fill>
      <patternFill patternType="solid">
        <fgColor rgb="FFFFB100"/>
        <bgColor rgb="FFFFCC00"/>
      </patternFill>
    </fill>
    <fill>
      <patternFill patternType="solid">
        <fgColor rgb="FFFFF3C4"/>
        <bgColor rgb="FFFFF1DC"/>
      </patternFill>
    </fill>
    <fill>
      <patternFill patternType="solid">
        <fgColor rgb="FFF4F4F2"/>
        <bgColor rgb="FFEDEDED"/>
      </patternFill>
    </fill>
    <fill>
      <patternFill patternType="solid">
        <fgColor rgb="FFFFF1DC"/>
        <bgColor rgb="FFFFF3C4"/>
      </patternFill>
    </fill>
    <fill>
      <patternFill patternType="solid">
        <fgColor rgb="FFFFFFFF"/>
        <bgColor rgb="FFF4F4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A0A0A0"/>
      </font>
      <fill>
        <patternFill>
          <bgColor rgb="FFEDEDE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2B8"/>
      <rgbColor rgb="FF808080"/>
      <rgbColor rgb="FF9999FF"/>
      <rgbColor rgb="FF993366"/>
      <rgbColor rgb="FFFEFDDD"/>
      <rgbColor rgb="FFEDEDED"/>
      <rgbColor rgb="FF660066"/>
      <rgbColor rgb="FFFF8080"/>
      <rgbColor rgb="FF0066CC"/>
      <rgbColor rgb="FFD9D4C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4F2"/>
      <rgbColor rgb="FFFFF1DC"/>
      <rgbColor rgb="FFFFF3C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B100"/>
      <rgbColor rgb="FFFF6600"/>
      <rgbColor rgb="FF6B6B6B"/>
      <rgbColor rgb="FFA0A0A0"/>
      <rgbColor rgb="FF003366"/>
      <rgbColor rgb="FF339966"/>
      <rgbColor rgb="FF0E0705"/>
      <rgbColor rgb="FF333300"/>
      <rgbColor rgb="FF7A2E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1828440</xdr:colOff>
      <xdr:row>3</xdr:row>
      <xdr:rowOff>75960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82844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1405800</xdr:colOff>
      <xdr:row>3</xdr:row>
      <xdr:rowOff>75960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41120" y="0"/>
          <a:ext cx="182844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1828440</xdr:colOff>
      <xdr:row>3</xdr:row>
      <xdr:rowOff>75960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41120" y="0"/>
          <a:ext cx="182844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ezea.ru/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52"/>
    <col collapsed="false" customWidth="true" hidden="false" outlineLevel="0" max="7" min="7" style="0" width="2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1"/>
      <c r="B2" s="1"/>
      <c r="C2" s="1"/>
      <c r="D2" s="2" t="s">
        <v>0</v>
      </c>
      <c r="E2" s="1"/>
      <c r="F2" s="1"/>
      <c r="G2" s="1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</row>
    <row r="4" customFormat="false" ht="18" hidden="false" customHeight="true" outlineLevel="0" collapsed="false">
      <c r="A4" s="1"/>
      <c r="B4" s="1"/>
      <c r="C4" s="1"/>
      <c r="D4" s="3" t="s">
        <v>1</v>
      </c>
      <c r="E4" s="1"/>
      <c r="F4" s="1"/>
      <c r="G4" s="1"/>
    </row>
    <row r="5" customFormat="false" ht="18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4.5" hidden="false" customHeight="true" outlineLevel="0" collapsed="false">
      <c r="A6" s="4"/>
      <c r="B6" s="4"/>
      <c r="C6" s="4"/>
      <c r="D6" s="4"/>
      <c r="E6" s="4"/>
      <c r="F6" s="4"/>
      <c r="G6" s="4"/>
    </row>
    <row r="8" customFormat="false" ht="30" hidden="false" customHeight="true" outlineLevel="0" collapsed="false">
      <c r="B8" s="5" t="s">
        <v>2</v>
      </c>
      <c r="C8" s="5"/>
      <c r="D8" s="5"/>
      <c r="E8" s="5"/>
      <c r="F8" s="5"/>
    </row>
    <row r="10" customFormat="false" ht="21.75" hidden="false" customHeight="true" outlineLevel="0" collapsed="false">
      <c r="B10" s="6" t="s">
        <v>3</v>
      </c>
      <c r="C10" s="6"/>
      <c r="D10" s="6"/>
      <c r="E10" s="6"/>
      <c r="F10" s="6"/>
    </row>
    <row r="11" customFormat="false" ht="30" hidden="false" customHeight="true" outlineLevel="0" collapsed="false">
      <c r="B11" s="7" t="s">
        <v>4</v>
      </c>
      <c r="C11" s="7"/>
      <c r="D11" s="8" t="n">
        <v>40</v>
      </c>
      <c r="E11" s="9" t="s">
        <v>5</v>
      </c>
      <c r="F11" s="10" t="s">
        <v>6</v>
      </c>
    </row>
    <row r="12" customFormat="false" ht="30" hidden="false" customHeight="true" outlineLevel="0" collapsed="false">
      <c r="B12" s="7" t="s">
        <v>7</v>
      </c>
      <c r="C12" s="7"/>
      <c r="D12" s="8" t="n">
        <v>60</v>
      </c>
      <c r="E12" s="9" t="s">
        <v>5</v>
      </c>
      <c r="F12" s="10" t="s">
        <v>8</v>
      </c>
    </row>
    <row r="13" customFormat="false" ht="30" hidden="false" customHeight="true" outlineLevel="0" collapsed="false">
      <c r="B13" s="7" t="s">
        <v>9</v>
      </c>
      <c r="C13" s="7"/>
      <c r="D13" s="11" t="n">
        <f aca="false">D11+D12</f>
        <v>100</v>
      </c>
      <c r="E13" s="9" t="s">
        <v>5</v>
      </c>
      <c r="F13" s="10" t="s">
        <v>10</v>
      </c>
    </row>
    <row r="15" customFormat="false" ht="21.75" hidden="false" customHeight="true" outlineLevel="0" collapsed="false">
      <c r="B15" s="6" t="s">
        <v>11</v>
      </c>
      <c r="C15" s="6"/>
      <c r="D15" s="6"/>
      <c r="E15" s="6"/>
      <c r="F15" s="6"/>
    </row>
    <row r="16" customFormat="false" ht="30" hidden="false" customHeight="true" outlineLevel="0" collapsed="false">
      <c r="B16" s="7" t="s">
        <v>12</v>
      </c>
      <c r="C16" s="7"/>
      <c r="D16" s="12" t="n">
        <v>100</v>
      </c>
      <c r="E16" s="9" t="s">
        <v>13</v>
      </c>
      <c r="F16" s="10" t="s">
        <v>14</v>
      </c>
    </row>
    <row r="17" customFormat="false" ht="30" hidden="false" customHeight="true" outlineLevel="0" collapsed="false">
      <c r="B17" s="7" t="s">
        <v>15</v>
      </c>
      <c r="C17" s="7"/>
      <c r="D17" s="12" t="n">
        <v>50</v>
      </c>
      <c r="E17" s="9" t="s">
        <v>13</v>
      </c>
      <c r="F17" s="10" t="s">
        <v>14</v>
      </c>
    </row>
    <row r="18" customFormat="false" ht="30" hidden="false" customHeight="true" outlineLevel="0" collapsed="false">
      <c r="B18" s="7" t="s">
        <v>16</v>
      </c>
      <c r="C18" s="7"/>
      <c r="D18" s="13" t="n">
        <f aca="false">(D11*D16+D12*D17)/1000</f>
        <v>7</v>
      </c>
      <c r="E18" s="9" t="s">
        <v>17</v>
      </c>
      <c r="F18" s="10" t="s">
        <v>18</v>
      </c>
    </row>
    <row r="19" customFormat="false" ht="30" hidden="false" customHeight="true" outlineLevel="0" collapsed="false">
      <c r="B19" s="7" t="s">
        <v>19</v>
      </c>
      <c r="C19" s="7"/>
      <c r="D19" s="14" t="n">
        <v>0.1</v>
      </c>
      <c r="E19" s="9" t="s">
        <v>20</v>
      </c>
      <c r="F19" s="10" t="s">
        <v>21</v>
      </c>
    </row>
    <row r="20" customFormat="false" ht="30" hidden="false" customHeight="true" outlineLevel="0" collapsed="false">
      <c r="B20" s="7" t="s">
        <v>22</v>
      </c>
      <c r="C20" s="7"/>
      <c r="D20" s="13" t="n">
        <f aca="false">D18*(1+D19)</f>
        <v>7.7</v>
      </c>
      <c r="E20" s="9" t="s">
        <v>17</v>
      </c>
      <c r="F20" s="10" t="s">
        <v>23</v>
      </c>
    </row>
    <row r="21" customFormat="false" ht="30" hidden="false" customHeight="true" outlineLevel="0" collapsed="false">
      <c r="B21" s="7" t="s">
        <v>24</v>
      </c>
      <c r="C21" s="7"/>
      <c r="D21" s="15" t="n">
        <v>1</v>
      </c>
      <c r="E21" s="9" t="s">
        <v>17</v>
      </c>
      <c r="F21" s="10" t="s">
        <v>25</v>
      </c>
    </row>
    <row r="22" customFormat="false" ht="30" hidden="false" customHeight="true" outlineLevel="0" collapsed="false">
      <c r="B22" s="7" t="s">
        <v>26</v>
      </c>
      <c r="C22" s="7"/>
      <c r="D22" s="11" t="n">
        <f aca="false">IF(D21&gt;0,ROUNDUP(D20/D21,0)*D21,D20)</f>
        <v>8</v>
      </c>
      <c r="E22" s="9" t="s">
        <v>17</v>
      </c>
      <c r="F22" s="10" t="s">
        <v>27</v>
      </c>
    </row>
    <row r="24" customFormat="false" ht="21.75" hidden="false" customHeight="true" outlineLevel="0" collapsed="false">
      <c r="B24" s="6" t="s">
        <v>28</v>
      </c>
      <c r="C24" s="6"/>
      <c r="D24" s="6"/>
      <c r="E24" s="6"/>
      <c r="F24" s="6"/>
    </row>
    <row r="25" customFormat="false" ht="30" hidden="false" customHeight="true" outlineLevel="0" collapsed="false">
      <c r="B25" s="7" t="s">
        <v>29</v>
      </c>
      <c r="C25" s="7"/>
      <c r="D25" s="16" t="s">
        <v>30</v>
      </c>
      <c r="E25" s="16"/>
      <c r="F25" s="10" t="s">
        <v>31</v>
      </c>
    </row>
    <row r="26" customFormat="false" ht="30" hidden="false" customHeight="true" outlineLevel="0" collapsed="false">
      <c r="B26" s="7" t="s">
        <v>32</v>
      </c>
      <c r="C26" s="7"/>
      <c r="D26" s="8" t="n">
        <v>10</v>
      </c>
      <c r="E26" s="9" t="s">
        <v>33</v>
      </c>
      <c r="F26" s="10" t="s">
        <v>34</v>
      </c>
    </row>
    <row r="27" customFormat="false" ht="30" hidden="false" customHeight="true" outlineLevel="0" collapsed="false">
      <c r="B27" s="7" t="s">
        <v>35</v>
      </c>
      <c r="C27" s="7"/>
      <c r="D27" s="17" t="n">
        <v>0.0005</v>
      </c>
      <c r="E27" s="9" t="s">
        <v>20</v>
      </c>
      <c r="F27" s="10" t="s">
        <v>36</v>
      </c>
    </row>
    <row r="28" customFormat="false" ht="30" hidden="false" customHeight="true" outlineLevel="0" collapsed="false">
      <c r="B28" s="7" t="s">
        <v>37</v>
      </c>
      <c r="C28" s="7"/>
      <c r="D28" s="18" t="n">
        <v>0.05</v>
      </c>
      <c r="E28" s="9" t="s">
        <v>20</v>
      </c>
      <c r="F28" s="10" t="s">
        <v>38</v>
      </c>
    </row>
    <row r="29" customFormat="false" ht="30" hidden="false" customHeight="true" outlineLevel="0" collapsed="false">
      <c r="B29" s="7" t="s">
        <v>39</v>
      </c>
      <c r="C29" s="7"/>
      <c r="D29" s="19" t="n">
        <v>0.01</v>
      </c>
      <c r="E29" s="9" t="s">
        <v>20</v>
      </c>
      <c r="F29" s="10" t="s">
        <v>40</v>
      </c>
    </row>
    <row r="31" customFormat="false" ht="21.75" hidden="false" customHeight="true" outlineLevel="0" collapsed="false">
      <c r="B31" s="6" t="s">
        <v>41</v>
      </c>
      <c r="C31" s="6"/>
      <c r="D31" s="6"/>
      <c r="E31" s="6"/>
      <c r="F31" s="6"/>
    </row>
    <row r="32" customFormat="false" ht="30" hidden="false" customHeight="true" outlineLevel="0" collapsed="false">
      <c r="B32" s="20" t="s">
        <v>42</v>
      </c>
      <c r="C32" s="20"/>
      <c r="D32" s="21" t="n">
        <f aca="false">IF(D25="Пропорция мл/л",D22*D26,IF(D25="% по ДВ",IF(D28&gt;0,D22*1000*D27/D28,0),IF(D25="% по препарату",D22*1000*D29,0)))</f>
        <v>80</v>
      </c>
      <c r="E32" s="9" t="s">
        <v>43</v>
      </c>
      <c r="F32" s="10" t="s">
        <v>44</v>
      </c>
    </row>
    <row r="33" customFormat="false" ht="30" hidden="false" customHeight="true" outlineLevel="0" collapsed="false">
      <c r="B33" s="7" t="s">
        <v>45</v>
      </c>
      <c r="C33" s="7"/>
      <c r="D33" s="22" t="n">
        <f aca="false">MAX(D22*1000-D32,0)</f>
        <v>7920</v>
      </c>
      <c r="E33" s="9" t="s">
        <v>43</v>
      </c>
      <c r="F33" s="10" t="s">
        <v>46</v>
      </c>
    </row>
    <row r="34" customFormat="false" ht="30" hidden="false" customHeight="true" outlineLevel="0" collapsed="false">
      <c r="B34" s="7" t="s">
        <v>47</v>
      </c>
      <c r="C34" s="7"/>
      <c r="D34" s="11" t="n">
        <f aca="false">D22</f>
        <v>8</v>
      </c>
      <c r="E34" s="9" t="s">
        <v>17</v>
      </c>
      <c r="F34" s="10" t="s">
        <v>48</v>
      </c>
    </row>
    <row r="36" customFormat="false" ht="21.75" hidden="false" customHeight="true" outlineLevel="0" collapsed="false">
      <c r="B36" s="6" t="s">
        <v>49</v>
      </c>
      <c r="C36" s="6"/>
      <c r="D36" s="6"/>
      <c r="E36" s="6"/>
      <c r="F36" s="6"/>
    </row>
    <row r="37" customFormat="false" ht="30" hidden="false" customHeight="true" outlineLevel="0" collapsed="false">
      <c r="B37" s="7" t="s">
        <v>50</v>
      </c>
      <c r="C37" s="7"/>
      <c r="D37" s="11" t="n">
        <f aca="false">D22*D26</f>
        <v>80</v>
      </c>
      <c r="E37" s="9" t="s">
        <v>43</v>
      </c>
      <c r="F37" s="10" t="s">
        <v>51</v>
      </c>
    </row>
    <row r="38" customFormat="false" ht="30" hidden="false" customHeight="true" outlineLevel="0" collapsed="false">
      <c r="B38" s="7" t="s">
        <v>52</v>
      </c>
      <c r="C38" s="7"/>
      <c r="D38" s="11" t="n">
        <f aca="false">IF(D28&gt;0,D22*1000*D27/D28,0)</f>
        <v>80</v>
      </c>
      <c r="E38" s="9" t="s">
        <v>43</v>
      </c>
      <c r="F38" s="10" t="s">
        <v>53</v>
      </c>
    </row>
    <row r="39" customFormat="false" ht="30" hidden="false" customHeight="true" outlineLevel="0" collapsed="false">
      <c r="B39" s="7" t="s">
        <v>54</v>
      </c>
      <c r="C39" s="7"/>
      <c r="D39" s="11" t="n">
        <f aca="false">D22*1000*D29</f>
        <v>80</v>
      </c>
      <c r="E39" s="9" t="s">
        <v>43</v>
      </c>
      <c r="F39" s="10" t="s">
        <v>55</v>
      </c>
    </row>
    <row r="41" customFormat="false" ht="15" hidden="false" customHeight="true" outlineLevel="0" collapsed="false">
      <c r="B41" s="23" t="s">
        <v>56</v>
      </c>
      <c r="C41" s="23"/>
      <c r="D41" s="23"/>
      <c r="E41" s="23"/>
      <c r="F41" s="23"/>
    </row>
    <row r="42" customFormat="false" ht="15" hidden="false" customHeight="false" outlineLevel="0" collapsed="false">
      <c r="B42" s="23"/>
      <c r="C42" s="23"/>
      <c r="D42" s="23"/>
      <c r="E42" s="23"/>
      <c r="F42" s="23"/>
    </row>
    <row r="43" customFormat="false" ht="15" hidden="false" customHeight="false" outlineLevel="0" collapsed="false">
      <c r="B43" s="23"/>
      <c r="C43" s="23"/>
      <c r="D43" s="23"/>
      <c r="E43" s="23"/>
      <c r="F43" s="23"/>
    </row>
    <row r="45" customFormat="false" ht="15" hidden="false" customHeight="false" outlineLevel="0" collapsed="false">
      <c r="B45" s="24" t="s">
        <v>57</v>
      </c>
      <c r="C45" s="24"/>
      <c r="D45" s="24"/>
      <c r="E45" s="24"/>
      <c r="F45" s="24"/>
    </row>
  </sheetData>
  <mergeCells count="30">
    <mergeCell ref="B8:F8"/>
    <mergeCell ref="B10:F10"/>
    <mergeCell ref="B11:C11"/>
    <mergeCell ref="B12:C12"/>
    <mergeCell ref="B13:C13"/>
    <mergeCell ref="B15:F15"/>
    <mergeCell ref="B16:C16"/>
    <mergeCell ref="B17:C17"/>
    <mergeCell ref="B18:C18"/>
    <mergeCell ref="B19:C19"/>
    <mergeCell ref="B20:C20"/>
    <mergeCell ref="B21:C21"/>
    <mergeCell ref="B22:C22"/>
    <mergeCell ref="B24:F24"/>
    <mergeCell ref="B25:C25"/>
    <mergeCell ref="D25:E25"/>
    <mergeCell ref="B26:C26"/>
    <mergeCell ref="B27:C27"/>
    <mergeCell ref="B28:C28"/>
    <mergeCell ref="B29:C29"/>
    <mergeCell ref="B31:F31"/>
    <mergeCell ref="B32:C32"/>
    <mergeCell ref="B33:C33"/>
    <mergeCell ref="B34:C34"/>
    <mergeCell ref="B36:F36"/>
    <mergeCell ref="B37:C37"/>
    <mergeCell ref="B38:C38"/>
    <mergeCell ref="B39:C39"/>
    <mergeCell ref="B41:F43"/>
    <mergeCell ref="B45:F45"/>
  </mergeCells>
  <conditionalFormatting sqref="D26">
    <cfRule type="expression" priority="2" aboveAverage="0" equalAverage="0" bottom="0" percent="0" rank="0" text="" dxfId="0">
      <formula>$D$25&lt;&gt;"Пропорция мл/л"</formula>
    </cfRule>
  </conditionalFormatting>
  <conditionalFormatting sqref="D27">
    <cfRule type="expression" priority="3" aboveAverage="0" equalAverage="0" bottom="0" percent="0" rank="0" text="" dxfId="0">
      <formula>$D$25&lt;&gt;"% по ДВ"</formula>
    </cfRule>
  </conditionalFormatting>
  <conditionalFormatting sqref="D28">
    <cfRule type="expression" priority="4" aboveAverage="0" equalAverage="0" bottom="0" percent="0" rank="0" text="" dxfId="0">
      <formula>$D$25&lt;&gt;"% по ДВ"</formula>
    </cfRule>
  </conditionalFormatting>
  <conditionalFormatting sqref="D29">
    <cfRule type="expression" priority="5" aboveAverage="0" equalAverage="0" bottom="0" percent="0" rank="0" text="" dxfId="0">
      <formula>$D$25&lt;&gt;"% по препарату"</formula>
    </cfRule>
  </conditionalFormatting>
  <dataValidations count="1">
    <dataValidation allowBlank="false" error="Выберите способ из списка" errorStyle="stop" errorTitle="Способ расчёта" operator="between" showDropDown="false" showErrorMessage="false" showInputMessage="false" sqref="D25" type="list">
      <formula1>"Пропорция мл/л,% по ДВ,% по препарату"</formula1>
      <formula2>0</formula2>
    </dataValidation>
  </dataValidations>
  <hyperlinks>
    <hyperlink ref="B45" r:id="rId2" display="dezea.ru — профессиональные средства от насекомых и грызунов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5" min="4" style="0" width="18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2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1"/>
      <c r="B2" s="1"/>
      <c r="C2" s="1"/>
      <c r="D2" s="2" t="s">
        <v>58</v>
      </c>
      <c r="E2" s="1"/>
      <c r="F2" s="1"/>
      <c r="G2" s="1"/>
      <c r="H2" s="1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8" hidden="false" customHeight="true" outlineLevel="0" collapsed="false">
      <c r="A4" s="1"/>
      <c r="B4" s="1"/>
      <c r="C4" s="1"/>
      <c r="D4" s="3" t="s">
        <v>59</v>
      </c>
      <c r="E4" s="1"/>
      <c r="F4" s="1"/>
      <c r="G4" s="1"/>
      <c r="H4" s="1"/>
    </row>
    <row r="5" customFormat="false" ht="18" hidden="false" customHeight="tru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4.5" hidden="false" customHeight="true" outlineLevel="0" collapsed="false">
      <c r="A6" s="4"/>
      <c r="B6" s="4"/>
      <c r="C6" s="4"/>
      <c r="D6" s="4"/>
      <c r="E6" s="4"/>
      <c r="F6" s="4"/>
      <c r="G6" s="4"/>
      <c r="H6" s="4"/>
    </row>
    <row r="8" customFormat="false" ht="31.5" hidden="false" customHeight="true" outlineLevel="0" collapsed="false">
      <c r="B8" s="25" t="s">
        <v>60</v>
      </c>
      <c r="C8" s="25" t="s">
        <v>61</v>
      </c>
      <c r="D8" s="25" t="s">
        <v>62</v>
      </c>
      <c r="E8" s="25" t="s">
        <v>63</v>
      </c>
      <c r="F8" s="25" t="s">
        <v>64</v>
      </c>
      <c r="G8" s="25" t="s">
        <v>65</v>
      </c>
    </row>
    <row r="9" customFormat="false" ht="19.5" hidden="false" customHeight="true" outlineLevel="0" collapsed="false">
      <c r="B9" s="26" t="n">
        <v>1</v>
      </c>
      <c r="C9" s="27" t="s">
        <v>66</v>
      </c>
      <c r="D9" s="28" t="n">
        <v>25</v>
      </c>
      <c r="E9" s="28" t="n">
        <v>35</v>
      </c>
      <c r="F9" s="29" t="n">
        <f aca="false">IF(D9+E9=0,"",(D9*Калькулятор!$D$16+E9*Калькулятор!$D$17)/1000)</f>
        <v>4.25</v>
      </c>
      <c r="G9" s="30" t="n">
        <f aca="false">IF(F9="","",IF(Калькулятор!$D$25="Пропорция мл/л",F9*Калькулятор!$D$26,IF(Калькулятор!$D$25="% по ДВ",IF(Калькулятор!$D$28&gt;0,F9*1000*Калькулятор!$D$27/Калькулятор!$D$28,0),F9*1000*Калькулятор!$D$29)))</f>
        <v>42.5</v>
      </c>
    </row>
    <row r="10" customFormat="false" ht="19.5" hidden="false" customHeight="true" outlineLevel="0" collapsed="false">
      <c r="B10" s="26" t="n">
        <v>2</v>
      </c>
      <c r="C10" s="27" t="s">
        <v>67</v>
      </c>
      <c r="D10" s="28" t="n">
        <v>15</v>
      </c>
      <c r="E10" s="28" t="n">
        <v>25</v>
      </c>
      <c r="F10" s="29" t="n">
        <f aca="false">IF(D10+E10=0,"",(D10*Калькулятор!$D$16+E10*Калькулятор!$D$17)/1000)</f>
        <v>2.75</v>
      </c>
      <c r="G10" s="30" t="n">
        <f aca="false">IF(F10="","",IF(Калькулятор!$D$25="Пропорция мл/л",F10*Калькулятор!$D$26,IF(Калькулятор!$D$25="% по ДВ",IF(Калькулятор!$D$28&gt;0,F10*1000*Калькулятор!$D$27/Калькулятор!$D$28,0),F10*1000*Калькулятор!$D$29)))</f>
        <v>27.5</v>
      </c>
    </row>
    <row r="11" customFormat="false" ht="19.5" hidden="false" customHeight="true" outlineLevel="0" collapsed="false">
      <c r="B11" s="26" t="n">
        <v>3</v>
      </c>
      <c r="C11" s="27"/>
      <c r="D11" s="28"/>
      <c r="E11" s="28"/>
      <c r="F11" s="29" t="str">
        <f aca="false">IF(D11+E11=0,"",(D11*Калькулятор!$D$16+E11*Калькулятор!$D$17)/1000)</f>
        <v/>
      </c>
      <c r="G11" s="30" t="str">
        <f aca="false">IF(F11="","",IF(Калькулятор!$D$25="Пропорция мл/л",F11*Калькулятор!$D$26,IF(Калькулятор!$D$25="% по ДВ",IF(Калькулятор!$D$28&gt;0,F11*1000*Калькулятор!$D$27/Калькулятор!$D$28,0),F11*1000*Калькулятор!$D$29)))</f>
        <v/>
      </c>
    </row>
    <row r="12" customFormat="false" ht="19.5" hidden="false" customHeight="true" outlineLevel="0" collapsed="false">
      <c r="B12" s="26" t="n">
        <v>4</v>
      </c>
      <c r="C12" s="27"/>
      <c r="D12" s="28"/>
      <c r="E12" s="28"/>
      <c r="F12" s="29" t="str">
        <f aca="false">IF(D12+E12=0,"",(D12*Калькулятор!$D$16+E12*Калькулятор!$D$17)/1000)</f>
        <v/>
      </c>
      <c r="G12" s="30" t="str">
        <f aca="false">IF(F12="","",IF(Калькулятор!$D$25="Пропорция мл/л",F12*Калькулятор!$D$26,IF(Калькулятор!$D$25="% по ДВ",IF(Калькулятор!$D$28&gt;0,F12*1000*Калькулятор!$D$27/Калькулятор!$D$28,0),F12*1000*Калькулятор!$D$29)))</f>
        <v/>
      </c>
    </row>
    <row r="13" customFormat="false" ht="19.5" hidden="false" customHeight="true" outlineLevel="0" collapsed="false">
      <c r="B13" s="26" t="n">
        <v>5</v>
      </c>
      <c r="C13" s="27"/>
      <c r="D13" s="28"/>
      <c r="E13" s="28"/>
      <c r="F13" s="29" t="str">
        <f aca="false">IF(D13+E13=0,"",(D13*Калькулятор!$D$16+E13*Калькулятор!$D$17)/1000)</f>
        <v/>
      </c>
      <c r="G13" s="30" t="str">
        <f aca="false">IF(F13="","",IF(Калькулятор!$D$25="Пропорция мл/л",F13*Калькулятор!$D$26,IF(Калькулятор!$D$25="% по ДВ",IF(Калькулятор!$D$28&gt;0,F13*1000*Калькулятор!$D$27/Калькулятор!$D$28,0),F13*1000*Калькулятор!$D$29)))</f>
        <v/>
      </c>
    </row>
    <row r="14" customFormat="false" ht="19.5" hidden="false" customHeight="true" outlineLevel="0" collapsed="false">
      <c r="B14" s="26" t="n">
        <v>6</v>
      </c>
      <c r="C14" s="27"/>
      <c r="D14" s="28"/>
      <c r="E14" s="28"/>
      <c r="F14" s="29" t="str">
        <f aca="false">IF(D14+E14=0,"",(D14*Калькулятор!$D$16+E14*Калькулятор!$D$17)/1000)</f>
        <v/>
      </c>
      <c r="G14" s="30" t="str">
        <f aca="false">IF(F14="","",IF(Калькулятор!$D$25="Пропорция мл/л",F14*Калькулятор!$D$26,IF(Калькулятор!$D$25="% по ДВ",IF(Калькулятор!$D$28&gt;0,F14*1000*Калькулятор!$D$27/Калькулятор!$D$28,0),F14*1000*Калькулятор!$D$29)))</f>
        <v/>
      </c>
    </row>
    <row r="15" customFormat="false" ht="19.5" hidden="false" customHeight="true" outlineLevel="0" collapsed="false">
      <c r="B15" s="26" t="n">
        <v>7</v>
      </c>
      <c r="C15" s="27"/>
      <c r="D15" s="28"/>
      <c r="E15" s="28"/>
      <c r="F15" s="29" t="str">
        <f aca="false">IF(D15+E15=0,"",(D15*Калькулятор!$D$16+E15*Калькулятор!$D$17)/1000)</f>
        <v/>
      </c>
      <c r="G15" s="30" t="str">
        <f aca="false">IF(F15="","",IF(Калькулятор!$D$25="Пропорция мл/л",F15*Калькулятор!$D$26,IF(Калькулятор!$D$25="% по ДВ",IF(Калькулятор!$D$28&gt;0,F15*1000*Калькулятор!$D$27/Калькулятор!$D$28,0),F15*1000*Калькулятор!$D$29)))</f>
        <v/>
      </c>
    </row>
    <row r="16" customFormat="false" ht="19.5" hidden="false" customHeight="true" outlineLevel="0" collapsed="false">
      <c r="B16" s="26" t="n">
        <v>8</v>
      </c>
      <c r="C16" s="27"/>
      <c r="D16" s="28"/>
      <c r="E16" s="28"/>
      <c r="F16" s="29" t="str">
        <f aca="false">IF(D16+E16=0,"",(D16*Калькулятор!$D$16+E16*Калькулятор!$D$17)/1000)</f>
        <v/>
      </c>
      <c r="G16" s="30" t="str">
        <f aca="false">IF(F16="","",IF(Калькулятор!$D$25="Пропорция мл/л",F16*Калькулятор!$D$26,IF(Калькулятор!$D$25="% по ДВ",IF(Калькулятор!$D$28&gt;0,F16*1000*Калькулятор!$D$27/Калькулятор!$D$28,0),F16*1000*Калькулятор!$D$29)))</f>
        <v/>
      </c>
    </row>
    <row r="17" customFormat="false" ht="19.5" hidden="false" customHeight="true" outlineLevel="0" collapsed="false">
      <c r="B17" s="26" t="n">
        <v>9</v>
      </c>
      <c r="C17" s="27"/>
      <c r="D17" s="28"/>
      <c r="E17" s="28"/>
      <c r="F17" s="29" t="str">
        <f aca="false">IF(D17+E17=0,"",(D17*Калькулятор!$D$16+E17*Калькулятор!$D$17)/1000)</f>
        <v/>
      </c>
      <c r="G17" s="30" t="str">
        <f aca="false">IF(F17="","",IF(Калькулятор!$D$25="Пропорция мл/л",F17*Калькулятор!$D$26,IF(Калькулятор!$D$25="% по ДВ",IF(Калькулятор!$D$28&gt;0,F17*1000*Калькулятор!$D$27/Калькулятор!$D$28,0),F17*1000*Калькулятор!$D$29)))</f>
        <v/>
      </c>
    </row>
    <row r="18" customFormat="false" ht="19.5" hidden="false" customHeight="true" outlineLevel="0" collapsed="false">
      <c r="B18" s="26" t="n">
        <v>10</v>
      </c>
      <c r="C18" s="27"/>
      <c r="D18" s="28"/>
      <c r="E18" s="28"/>
      <c r="F18" s="29" t="str">
        <f aca="false">IF(D18+E18=0,"",(D18*Калькулятор!$D$16+E18*Калькулятор!$D$17)/1000)</f>
        <v/>
      </c>
      <c r="G18" s="30" t="str">
        <f aca="false">IF(F18="","",IF(Калькулятор!$D$25="Пропорция мл/л",F18*Калькулятор!$D$26,IF(Калькулятор!$D$25="% по ДВ",IF(Калькулятор!$D$28&gt;0,F18*1000*Калькулятор!$D$27/Калькулятор!$D$28,0),F18*1000*Калькулятор!$D$29)))</f>
        <v/>
      </c>
    </row>
    <row r="19" customFormat="false" ht="19.5" hidden="false" customHeight="true" outlineLevel="0" collapsed="false">
      <c r="B19" s="26" t="n">
        <v>11</v>
      </c>
      <c r="C19" s="27"/>
      <c r="D19" s="28"/>
      <c r="E19" s="28"/>
      <c r="F19" s="29" t="str">
        <f aca="false">IF(D19+E19=0,"",(D19*Калькулятор!$D$16+E19*Калькулятор!$D$17)/1000)</f>
        <v/>
      </c>
      <c r="G19" s="30" t="str">
        <f aca="false">IF(F19="","",IF(Калькулятор!$D$25="Пропорция мл/л",F19*Калькулятор!$D$26,IF(Калькулятор!$D$25="% по ДВ",IF(Калькулятор!$D$28&gt;0,F19*1000*Калькулятор!$D$27/Калькулятор!$D$28,0),F19*1000*Калькулятор!$D$29)))</f>
        <v/>
      </c>
    </row>
    <row r="20" customFormat="false" ht="19.5" hidden="false" customHeight="true" outlineLevel="0" collapsed="false">
      <c r="B20" s="26" t="n">
        <v>12</v>
      </c>
      <c r="C20" s="27"/>
      <c r="D20" s="28"/>
      <c r="E20" s="28"/>
      <c r="F20" s="29" t="str">
        <f aca="false">IF(D20+E20=0,"",(D20*Калькулятор!$D$16+E20*Калькулятор!$D$17)/1000)</f>
        <v/>
      </c>
      <c r="G20" s="30" t="str">
        <f aca="false">IF(F20="","",IF(Калькулятор!$D$25="Пропорция мл/л",F20*Калькулятор!$D$26,IF(Калькулятор!$D$25="% по ДВ",IF(Калькулятор!$D$28&gt;0,F20*1000*Калькулятор!$D$27/Калькулятор!$D$28,0),F20*1000*Калькулятор!$D$29)))</f>
        <v/>
      </c>
    </row>
    <row r="21" customFormat="false" ht="15" hidden="false" customHeight="false" outlineLevel="0" collapsed="false">
      <c r="B21" s="31"/>
      <c r="C21" s="32" t="s">
        <v>68</v>
      </c>
      <c r="D21" s="33" t="n">
        <f aca="false">SUM(D9:D20)</f>
        <v>40</v>
      </c>
      <c r="E21" s="33" t="n">
        <f aca="false">SUM(E9:E20)</f>
        <v>60</v>
      </c>
      <c r="F21" s="34" t="n">
        <f aca="false">SUM(F9:F20)</f>
        <v>7</v>
      </c>
      <c r="G21" s="33" t="n">
        <f aca="false">SUM(G9:G20)</f>
        <v>70</v>
      </c>
    </row>
    <row r="23" customFormat="false" ht="15" hidden="false" customHeight="false" outlineLevel="0" collapsed="false">
      <c r="C23" s="35" t="s">
        <v>69</v>
      </c>
      <c r="F23" s="36" t="n">
        <f aca="false">IF(Калькулятор!D21&gt;0,ROUNDUP(F21*(1+Калькулятор!D19)/Калькулятор!D21,0)*Калькулятор!D21,F21*(1+Калькулятор!D19))</f>
        <v>8</v>
      </c>
      <c r="G23" s="36" t="n">
        <f aca="false">IF(Калькулятор!$D$25="Пропорция мл/л",F23*Калькулятор!$D$26,IF(Калькулятор!$D$25="% по ДВ",IF(Калькулятор!$D$28&gt;0,F23*1000*Калькулятор!$D$27/Калькулятор!$D$28,0),F23*1000*Калькулятор!$D$29))</f>
        <v>80</v>
      </c>
    </row>
    <row r="24" customFormat="false" ht="15" hidden="false" customHeight="false" outlineLevel="0" collapsed="false">
      <c r="C24" s="37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0"/>
  </cols>
  <sheetData>
    <row r="1" customFormat="false" ht="18" hidden="false" customHeight="true" outlineLevel="0" collapsed="false">
      <c r="A1" s="1"/>
      <c r="B1" s="1"/>
      <c r="C1" s="1"/>
      <c r="D1" s="1"/>
    </row>
    <row r="2" customFormat="false" ht="18" hidden="false" customHeight="true" outlineLevel="0" collapsed="false">
      <c r="A2" s="1"/>
      <c r="B2" s="1"/>
      <c r="C2" s="2" t="s">
        <v>71</v>
      </c>
      <c r="D2" s="1"/>
    </row>
    <row r="3" customFormat="false" ht="18" hidden="false" customHeight="true" outlineLevel="0" collapsed="false">
      <c r="A3" s="1"/>
      <c r="B3" s="1"/>
      <c r="C3" s="1"/>
      <c r="D3" s="1"/>
    </row>
    <row r="4" customFormat="false" ht="18" hidden="false" customHeight="true" outlineLevel="0" collapsed="false">
      <c r="A4" s="1"/>
      <c r="B4" s="1"/>
      <c r="C4" s="3" t="s">
        <v>72</v>
      </c>
      <c r="D4" s="1"/>
    </row>
    <row r="5" customFormat="false" ht="18" hidden="false" customHeight="true" outlineLevel="0" collapsed="false">
      <c r="A5" s="1"/>
      <c r="B5" s="1"/>
      <c r="C5" s="1"/>
      <c r="D5" s="1"/>
    </row>
    <row r="6" customFormat="false" ht="19.5" hidden="false" customHeight="true" outlineLevel="0" collapsed="false">
      <c r="A6" s="4"/>
      <c r="B6" s="38" t="s">
        <v>73</v>
      </c>
      <c r="C6" s="38"/>
      <c r="D6" s="4"/>
    </row>
    <row r="7" customFormat="false" ht="30" hidden="false" customHeight="true" outlineLevel="0" collapsed="false">
      <c r="B7" s="39" t="s">
        <v>16</v>
      </c>
      <c r="C7" s="7" t="s">
        <v>74</v>
      </c>
    </row>
    <row r="8" customFormat="false" ht="30" hidden="false" customHeight="true" outlineLevel="0" collapsed="false">
      <c r="B8" s="39" t="s">
        <v>75</v>
      </c>
      <c r="C8" s="7" t="s">
        <v>76</v>
      </c>
    </row>
    <row r="9" customFormat="false" ht="30" hidden="false" customHeight="true" outlineLevel="0" collapsed="false">
      <c r="B9" s="39" t="s">
        <v>77</v>
      </c>
      <c r="C9" s="7" t="s">
        <v>78</v>
      </c>
    </row>
    <row r="10" customFormat="false" ht="30" hidden="false" customHeight="true" outlineLevel="0" collapsed="false">
      <c r="B10" s="39" t="s">
        <v>79</v>
      </c>
      <c r="C10" s="7" t="s">
        <v>80</v>
      </c>
    </row>
    <row r="11" customFormat="false" ht="30" hidden="false" customHeight="true" outlineLevel="0" collapsed="false">
      <c r="B11" s="39" t="s">
        <v>81</v>
      </c>
      <c r="C11" s="7" t="s">
        <v>82</v>
      </c>
    </row>
    <row r="12" customFormat="false" ht="19.5" hidden="false" customHeight="true" outlineLevel="0" collapsed="false">
      <c r="B12" s="38" t="s">
        <v>83</v>
      </c>
      <c r="C12" s="38"/>
    </row>
    <row r="13" customFormat="false" ht="30" hidden="false" customHeight="true" outlineLevel="0" collapsed="false">
      <c r="B13" s="39" t="s">
        <v>84</v>
      </c>
      <c r="C13" s="7" t="s">
        <v>85</v>
      </c>
    </row>
    <row r="14" customFormat="false" ht="30" hidden="false" customHeight="true" outlineLevel="0" collapsed="false">
      <c r="B14" s="39" t="s">
        <v>86</v>
      </c>
      <c r="C14" s="7" t="s">
        <v>87</v>
      </c>
    </row>
    <row r="15" customFormat="false" ht="19.5" hidden="false" customHeight="true" outlineLevel="0" collapsed="false">
      <c r="B15" s="38" t="s">
        <v>88</v>
      </c>
      <c r="C15" s="38"/>
    </row>
    <row r="16" customFormat="false" ht="30" hidden="false" customHeight="true" outlineLevel="0" collapsed="false">
      <c r="B16" s="39" t="s">
        <v>89</v>
      </c>
      <c r="C16" s="7" t="s">
        <v>90</v>
      </c>
    </row>
    <row r="17" customFormat="false" ht="30" hidden="false" customHeight="true" outlineLevel="0" collapsed="false">
      <c r="B17" s="39" t="s">
        <v>91</v>
      </c>
      <c r="C17" s="7" t="s">
        <v>92</v>
      </c>
    </row>
    <row r="18" customFormat="false" ht="30" hidden="false" customHeight="true" outlineLevel="0" collapsed="false">
      <c r="B18" s="39" t="s">
        <v>93</v>
      </c>
      <c r="C18" s="7" t="s">
        <v>94</v>
      </c>
    </row>
    <row r="19" customFormat="false" ht="30" hidden="false" customHeight="true" outlineLevel="0" collapsed="false">
      <c r="B19" s="39" t="s">
        <v>95</v>
      </c>
      <c r="C19" s="7" t="s">
        <v>96</v>
      </c>
    </row>
    <row r="20" customFormat="false" ht="30" hidden="false" customHeight="true" outlineLevel="0" collapsed="false">
      <c r="B20" s="39" t="s">
        <v>97</v>
      </c>
      <c r="C20" s="7" t="s">
        <v>98</v>
      </c>
    </row>
    <row r="22" customFormat="false" ht="15" hidden="false" customHeight="false" outlineLevel="0" collapsed="false">
      <c r="B22" s="37" t="s">
        <v>99</v>
      </c>
    </row>
  </sheetData>
  <mergeCells count="3">
    <mergeCell ref="B6:C6"/>
    <mergeCell ref="B12:C12"/>
    <mergeCell ref="B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2026-09-26T11:36:01Z</dcterms:created>
  <dc:creator>openpyxl</dc:creator>
  <dc:description/>
  <dc:language>en-US</dc:language>
  <cp:lastModifiedBy/>
  <dcterms:modified xsi:type="dcterms:W3CDTF">2026-09-26T11:36:01Z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